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<sst xmlns="http://schemas.openxmlformats.org/spreadsheetml/2006/main" count="56" uniqueCount="45">
  <si>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Aufstellung der Gesamtkosten </t>
  </si>
  <si>
    <t>Wohnheim</t>
  </si>
  <si>
    <t>Fremdmittelzinsen</t>
  </si>
  <si>
    <t>Darlehen 1</t>
  </si>
  <si>
    <t>Darlehen 2</t>
  </si>
  <si>
    <t>Zinsersatz zur Aufbringung</t>
  </si>
  <si>
    <t>erhöhter Tilgung</t>
  </si>
  <si>
    <t xml:space="preserve">Eigenkapitalzinsen </t>
  </si>
  <si>
    <t>Erbbauzinsen</t>
  </si>
  <si>
    <t>Abschreibung</t>
  </si>
  <si>
    <t>Sonderabschreibung</t>
  </si>
  <si>
    <t>Verwaltungskosten</t>
  </si>
  <si>
    <t>Gesamt</t>
  </si>
  <si>
    <t>je Wohnung ________ DM</t>
  </si>
  <si>
    <t>Instandhaltungskosten</t>
  </si>
  <si>
    <t>Zwischensumme</t>
  </si>
  <si>
    <t>Mietzahlungen</t>
  </si>
  <si>
    <t>Mietausfallwagnis 2,04 %</t>
  </si>
  <si>
    <t>Aufwendungen gesamt</t>
  </si>
  <si>
    <t>allg. Betriebskosten</t>
  </si>
  <si>
    <t>verbleibende durch die Miete</t>
  </si>
  <si>
    <t>zu deckende Aufwendungen</t>
  </si>
  <si>
    <t xml:space="preserve">   /  12 =</t>
  </si>
  <si>
    <t>s. Vorjahr</t>
  </si>
  <si>
    <t>Hermesweg 20</t>
  </si>
  <si>
    <t>715,18 qm</t>
  </si>
  <si>
    <t>/ 715,18 qm</t>
  </si>
  <si>
    <t>Bewirtschaftungskosten</t>
  </si>
  <si>
    <t>Hermesweg 20 II</t>
  </si>
  <si>
    <t>60 Plätze</t>
  </si>
  <si>
    <t>Asyl</t>
  </si>
  <si>
    <t>Aussiedler</t>
  </si>
  <si>
    <t>HW</t>
  </si>
  <si>
    <t>/ 520,58 qm</t>
  </si>
  <si>
    <t>15 Einheiten</t>
  </si>
  <si>
    <t>€ pro qm und Monat</t>
  </si>
  <si>
    <t>je Wagenplatz ___________ €</t>
  </si>
  <si>
    <t>je Wagenplatz ______€</t>
  </si>
  <si>
    <t>11 Einheiten</t>
  </si>
  <si>
    <t>_____ % von ________€</t>
  </si>
  <si>
    <t>_______ qm x ______ €</t>
  </si>
  <si>
    <t xml:space="preserve">  1 % von __________ €</t>
  </si>
  <si>
    <t>____ % von ______ €</t>
  </si>
  <si>
    <t>/1.235,76 qm</t>
  </si>
  <si>
    <t>je qm Wohnfläche 17,18€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</si>
</sst>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1" fontId="0" fillId="0" borderId="13" xfId="46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2" width="11.421875" style="1" customWidth="1"/>
    <col min="3" max="3" width="10.140625" style="1" customWidth="1"/>
    <col min="4" max="8" width="11.421875" style="1" customWidth="1"/>
  </cols>
  <sheetData>
    <row r="1" spans="4:8" ht="12.75">
      <c r="D1" s="8"/>
      <c r="E1" s="8"/>
      <c r="F1" s="8"/>
      <c r="G1" s="8"/>
      <c r="H1" s="8"/>
    </row>
    <row r="2" spans="1:8" ht="12.75">
      <c r="A2" s="2" t="s">
        <v>0</v>
      </c>
      <c r="D2" s="8"/>
      <c r="E2" s="8"/>
      <c r="F2" s="8"/>
      <c r="G2" s="8"/>
      <c r="H2" s="8"/>
    </row>
    <row r="3" spans="4:8" ht="12.75">
      <c r="D3" s="8" t="s">
        <v>1</v>
      </c>
      <c r="E3" s="8" t="s">
        <v>1</v>
      </c>
      <c r="F3" s="8" t="s">
        <v>1</v>
      </c>
      <c r="G3" s="8" t="s">
        <v>1</v>
      </c>
      <c r="H3" s="8" t="s">
        <v>12</v>
      </c>
    </row>
    <row r="4" spans="1:8" ht="12.75">
      <c r="A4" s="3"/>
      <c r="B4" s="3"/>
      <c r="C4" s="11"/>
      <c r="D4" s="12" t="s">
        <v>24</v>
      </c>
      <c r="E4" s="12"/>
      <c r="F4" s="12" t="s">
        <v>28</v>
      </c>
      <c r="G4" s="12"/>
      <c r="H4" s="12"/>
    </row>
    <row r="5" spans="1:8" ht="13.5" thickBot="1">
      <c r="A5" s="5" t="s">
        <v>2</v>
      </c>
      <c r="B5" s="4"/>
      <c r="C5" s="4"/>
      <c r="D5" s="9" t="s">
        <v>29</v>
      </c>
      <c r="E5" s="9"/>
      <c r="F5" s="9" t="s">
        <v>29</v>
      </c>
      <c r="G5" s="9"/>
      <c r="H5" s="9"/>
    </row>
    <row r="6" spans="1:8" ht="13.5" thickBot="1">
      <c r="A6" s="6" t="s">
        <v>3</v>
      </c>
      <c r="B6" s="6"/>
      <c r="C6" s="20">
        <v>550804.27</v>
      </c>
      <c r="D6" s="14">
        <f>(C6*4.65%)/1.95583</f>
        <v>13095.41143913326</v>
      </c>
      <c r="E6" s="19">
        <v>708801.23</v>
      </c>
      <c r="F6" s="14">
        <f>(E6*4.65%)/1.95583</f>
        <v>16851.80061406155</v>
      </c>
      <c r="G6" s="10"/>
      <c r="H6" s="10"/>
    </row>
    <row r="7" spans="1:8" ht="13.5" thickBot="1">
      <c r="A7" s="6" t="s">
        <v>4</v>
      </c>
      <c r="B7" s="6"/>
      <c r="C7" s="6"/>
      <c r="D7" s="10"/>
      <c r="E7" s="10"/>
      <c r="F7" s="10"/>
      <c r="G7" s="10"/>
      <c r="H7" s="10"/>
    </row>
    <row r="8" spans="1:8" ht="13.5" thickBot="1">
      <c r="A8" s="6"/>
      <c r="B8" s="6"/>
      <c r="C8" s="6"/>
      <c r="D8" s="10"/>
      <c r="E8" s="10"/>
      <c r="F8" s="10"/>
      <c r="G8" s="10"/>
      <c r="H8" s="10"/>
    </row>
    <row r="9" spans="1:8" ht="13.5" thickBot="1">
      <c r="A9" s="6" t="s">
        <v>5</v>
      </c>
      <c r="B9" s="6"/>
      <c r="C9" s="6"/>
      <c r="D9" s="10"/>
      <c r="E9" s="10"/>
      <c r="F9" s="10"/>
      <c r="G9" s="10"/>
      <c r="H9" s="10"/>
    </row>
    <row r="10" spans="1:8" s="1" customFormat="1" ht="13.5" thickBot="1">
      <c r="A10" s="6" t="s">
        <v>6</v>
      </c>
      <c r="B10" s="6"/>
      <c r="C10" s="6"/>
      <c r="D10" s="10"/>
      <c r="E10" s="10"/>
      <c r="F10" s="10"/>
      <c r="G10" s="10"/>
      <c r="H10" s="10"/>
    </row>
    <row r="11" spans="1:8" s="1" customFormat="1" ht="13.5" thickBot="1">
      <c r="A11" s="6"/>
      <c r="B11" s="6"/>
      <c r="C11" s="6"/>
      <c r="D11" s="10"/>
      <c r="E11" s="10"/>
      <c r="F11" s="10"/>
      <c r="G11" s="10"/>
      <c r="H11" s="10"/>
    </row>
    <row r="12" spans="1:8" s="1" customFormat="1" ht="13.5" thickBot="1">
      <c r="A12" s="6" t="s">
        <v>7</v>
      </c>
      <c r="B12" s="6"/>
      <c r="C12" s="6"/>
      <c r="D12" s="10"/>
      <c r="E12" s="10"/>
      <c r="F12" s="10"/>
      <c r="G12" s="10"/>
      <c r="H12" s="10"/>
    </row>
    <row r="13" spans="1:8" s="1" customFormat="1" ht="13.5" thickBot="1">
      <c r="A13" s="6" t="s">
        <v>39</v>
      </c>
      <c r="B13" s="6"/>
      <c r="C13" s="6"/>
      <c r="D13" s="10"/>
      <c r="E13" s="10"/>
      <c r="F13" s="10"/>
      <c r="G13" s="10"/>
      <c r="H13" s="10"/>
    </row>
    <row r="14" spans="1:8" s="1" customFormat="1" ht="13.5" thickBot="1">
      <c r="A14" s="6" t="s">
        <v>39</v>
      </c>
      <c r="B14" s="6"/>
      <c r="C14" s="6"/>
      <c r="D14" s="10"/>
      <c r="E14" s="10"/>
      <c r="F14" s="10"/>
      <c r="G14" s="10"/>
      <c r="H14" s="10"/>
    </row>
    <row r="15" spans="1:8" s="1" customFormat="1" ht="13.5" thickBot="1">
      <c r="A15" s="4" t="s">
        <v>8</v>
      </c>
      <c r="B15" s="4"/>
      <c r="C15" s="4"/>
      <c r="D15" s="9"/>
      <c r="E15" s="9"/>
      <c r="F15" s="9"/>
      <c r="G15" s="9"/>
      <c r="H15" s="9"/>
    </row>
    <row r="16" spans="1:8" s="1" customFormat="1" ht="13.5" thickBot="1">
      <c r="A16" s="6" t="s">
        <v>40</v>
      </c>
      <c r="B16" s="6"/>
      <c r="C16" s="6"/>
      <c r="D16" s="10"/>
      <c r="E16" s="10"/>
      <c r="F16" s="10"/>
      <c r="G16" s="10"/>
      <c r="H16" s="10"/>
    </row>
    <row r="17" spans="1:8" s="1" customFormat="1" ht="13.5" thickBot="1">
      <c r="A17" s="7" t="s">
        <v>27</v>
      </c>
      <c r="B17" s="6"/>
      <c r="C17" s="6"/>
      <c r="D17" s="10"/>
      <c r="E17" s="10"/>
      <c r="F17" s="10"/>
      <c r="G17" s="10"/>
      <c r="H17" s="10"/>
    </row>
    <row r="18" spans="1:8" s="1" customFormat="1" ht="13.5" thickBot="1">
      <c r="A18" s="6" t="s">
        <v>9</v>
      </c>
      <c r="B18" s="6" t="s">
        <v>23</v>
      </c>
      <c r="C18" s="6"/>
      <c r="D18" s="14">
        <f>16931.29/1.95583</f>
        <v>8656.831115178722</v>
      </c>
      <c r="E18" s="10"/>
      <c r="F18" s="14">
        <f>7474.59/1.95583</f>
        <v>3821.6971822704427</v>
      </c>
      <c r="G18" s="10"/>
      <c r="H18" s="10"/>
    </row>
    <row r="19" spans="1:8" s="1" customFormat="1" ht="13.5" thickBot="1">
      <c r="A19" s="6" t="s">
        <v>41</v>
      </c>
      <c r="B19" s="6"/>
      <c r="C19" s="6"/>
      <c r="D19" s="10"/>
      <c r="E19" s="10"/>
      <c r="F19" s="10"/>
      <c r="G19" s="10"/>
      <c r="H19" s="10"/>
    </row>
    <row r="20" spans="1:8" s="1" customFormat="1" ht="13.5" thickBot="1">
      <c r="A20" s="6" t="s">
        <v>10</v>
      </c>
      <c r="B20" s="6"/>
      <c r="C20" s="6"/>
      <c r="D20" s="10"/>
      <c r="E20" s="10"/>
      <c r="F20" s="10"/>
      <c r="G20" s="10"/>
      <c r="H20" s="10"/>
    </row>
    <row r="21" spans="1:8" s="1" customFormat="1" ht="13.5" thickBot="1">
      <c r="A21" s="6" t="s">
        <v>42</v>
      </c>
      <c r="B21" s="6"/>
      <c r="C21" s="6"/>
      <c r="D21" s="10"/>
      <c r="E21" s="10"/>
      <c r="F21" s="10"/>
      <c r="G21" s="10"/>
      <c r="H21" s="10"/>
    </row>
    <row r="22" spans="1:8" s="1" customFormat="1" ht="13.5" thickBot="1">
      <c r="A22" s="6" t="s">
        <v>42</v>
      </c>
      <c r="B22" s="6"/>
      <c r="C22" s="6"/>
      <c r="D22" s="10"/>
      <c r="E22" s="10"/>
      <c r="F22" s="10"/>
      <c r="G22" s="10"/>
      <c r="H22" s="10"/>
    </row>
    <row r="23" spans="1:8" s="1" customFormat="1" ht="13.5" thickBot="1">
      <c r="A23" s="6"/>
      <c r="B23" s="6"/>
      <c r="C23" s="6"/>
      <c r="D23" s="10"/>
      <c r="E23" s="10"/>
      <c r="F23" s="10"/>
      <c r="G23" s="10"/>
      <c r="H23" s="10"/>
    </row>
    <row r="24" spans="1:8" s="1" customFormat="1" ht="13.5" thickBot="1">
      <c r="A24" s="7" t="s">
        <v>11</v>
      </c>
      <c r="B24" s="6"/>
      <c r="C24" s="6"/>
      <c r="D24" s="10" t="s">
        <v>34</v>
      </c>
      <c r="E24" s="10"/>
      <c r="F24" s="10" t="s">
        <v>38</v>
      </c>
      <c r="G24" s="10"/>
      <c r="H24" s="10"/>
    </row>
    <row r="25" spans="1:8" s="1" customFormat="1" ht="13.5" thickBot="1">
      <c r="A25" s="6" t="s">
        <v>13</v>
      </c>
      <c r="B25" s="22">
        <v>343.68</v>
      </c>
      <c r="C25" s="6"/>
      <c r="D25" s="13">
        <f>343.68*15</f>
        <v>5155.2</v>
      </c>
      <c r="E25" s="10"/>
      <c r="F25" s="13">
        <f>343.68*11</f>
        <v>3780.48</v>
      </c>
      <c r="G25" s="10"/>
      <c r="H25" s="10"/>
    </row>
    <row r="26" spans="1:8" s="1" customFormat="1" ht="13.5" thickBot="1">
      <c r="A26" s="6" t="s">
        <v>37</v>
      </c>
      <c r="B26" s="6"/>
      <c r="C26" s="6"/>
      <c r="D26" s="10"/>
      <c r="E26" s="10"/>
      <c r="F26" s="10"/>
      <c r="G26" s="10"/>
      <c r="H26" s="10"/>
    </row>
    <row r="27" spans="1:8" s="1" customFormat="1" ht="13.5" thickBot="1">
      <c r="A27" s="6"/>
      <c r="B27" s="6"/>
      <c r="C27" s="6"/>
      <c r="D27" s="10"/>
      <c r="E27" s="10"/>
      <c r="F27" s="10"/>
      <c r="G27" s="10"/>
      <c r="H27" s="10"/>
    </row>
    <row r="28" spans="1:8" s="1" customFormat="1" ht="13.5" thickBot="1">
      <c r="A28" s="7" t="s">
        <v>14</v>
      </c>
      <c r="B28" s="6"/>
      <c r="C28" s="6" t="s">
        <v>25</v>
      </c>
      <c r="D28" s="10"/>
      <c r="E28" s="10">
        <v>520.58</v>
      </c>
      <c r="F28" s="10"/>
      <c r="G28" s="10"/>
      <c r="H28" s="10"/>
    </row>
    <row r="29" spans="1:8" s="1" customFormat="1" ht="13.5" thickBot="1">
      <c r="A29" s="6" t="s">
        <v>44</v>
      </c>
      <c r="B29" s="6"/>
      <c r="C29" s="6"/>
      <c r="D29" s="14">
        <f>(17.18*715.18)</f>
        <v>12286.792399999998</v>
      </c>
      <c r="E29" s="10"/>
      <c r="F29" s="14">
        <f>17.18*E28</f>
        <v>8943.564400000001</v>
      </c>
      <c r="G29" s="10"/>
      <c r="H29" s="10"/>
    </row>
    <row r="30" spans="1:8" s="1" customFormat="1" ht="13.5" thickBot="1">
      <c r="A30" s="6"/>
      <c r="B30" s="6"/>
      <c r="C30" s="6"/>
      <c r="D30" s="14"/>
      <c r="E30" s="10"/>
      <c r="F30" s="14"/>
      <c r="G30" s="10"/>
      <c r="H30" s="10"/>
    </row>
    <row r="31" spans="1:8" s="1" customFormat="1" ht="13.5" thickBot="1">
      <c r="A31" s="6" t="s">
        <v>36</v>
      </c>
      <c r="B31" s="6"/>
      <c r="C31" s="6"/>
      <c r="D31" s="10"/>
      <c r="E31" s="10"/>
      <c r="F31" s="10"/>
      <c r="G31" s="10"/>
      <c r="H31" s="10"/>
    </row>
    <row r="32" spans="1:8" s="1" customFormat="1" ht="13.5" thickBot="1">
      <c r="A32" s="6"/>
      <c r="B32" s="6"/>
      <c r="C32" s="6"/>
      <c r="D32" s="10"/>
      <c r="E32" s="10"/>
      <c r="F32" s="10"/>
      <c r="G32" s="10"/>
      <c r="H32" s="10"/>
    </row>
    <row r="33" spans="1:8" s="1" customFormat="1" ht="13.5" thickBot="1">
      <c r="A33" s="6" t="s">
        <v>15</v>
      </c>
      <c r="B33" s="6"/>
      <c r="C33" s="6"/>
      <c r="D33" s="13">
        <f>SUM(D6:D32)</f>
        <v>39194.23495431198</v>
      </c>
      <c r="E33" s="10"/>
      <c r="F33" s="13">
        <f>SUM(F6:F32)</f>
        <v>33397.542196332</v>
      </c>
      <c r="G33" s="10"/>
      <c r="H33" s="10"/>
    </row>
    <row r="34" spans="1:8" s="1" customFormat="1" ht="13.5" thickBot="1">
      <c r="A34" s="6"/>
      <c r="B34" s="6"/>
      <c r="C34" s="6"/>
      <c r="D34" s="10"/>
      <c r="E34" s="10"/>
      <c r="F34" s="10"/>
      <c r="G34" s="10"/>
      <c r="H34" s="10"/>
    </row>
    <row r="35" spans="1:8" s="1" customFormat="1" ht="13.5" thickBot="1">
      <c r="A35" s="6" t="s">
        <v>16</v>
      </c>
      <c r="B35" s="6"/>
      <c r="C35" s="6"/>
      <c r="D35" s="14"/>
      <c r="E35" s="10"/>
      <c r="F35" s="14"/>
      <c r="G35" s="10"/>
      <c r="H35" s="10"/>
    </row>
    <row r="36" spans="1:8" s="1" customFormat="1" ht="13.5" thickBot="1">
      <c r="A36" s="6"/>
      <c r="B36" s="6"/>
      <c r="C36" s="6"/>
      <c r="D36" s="10"/>
      <c r="E36" s="10"/>
      <c r="F36" s="10"/>
      <c r="G36" s="10"/>
      <c r="H36" s="10"/>
    </row>
    <row r="37" spans="1:8" s="1" customFormat="1" ht="13.5" thickBot="1">
      <c r="A37" s="6" t="s">
        <v>15</v>
      </c>
      <c r="B37" s="6"/>
      <c r="C37" s="6"/>
      <c r="D37" s="14">
        <f>SUM(D33:D36)</f>
        <v>39194.23495431198</v>
      </c>
      <c r="E37" s="10"/>
      <c r="F37" s="14">
        <f>SUM(F33:F36)</f>
        <v>33397.542196332</v>
      </c>
      <c r="G37" s="10"/>
      <c r="H37" s="10"/>
    </row>
    <row r="38" spans="1:8" s="1" customFormat="1" ht="13.5" thickBot="1">
      <c r="A38" s="6"/>
      <c r="B38" s="6"/>
      <c r="C38" s="6"/>
      <c r="D38" s="10"/>
      <c r="E38" s="10"/>
      <c r="F38" s="10"/>
      <c r="G38" s="10"/>
      <c r="H38" s="10"/>
    </row>
    <row r="39" spans="1:8" s="1" customFormat="1" ht="13.5" thickBot="1">
      <c r="A39" s="6" t="s">
        <v>17</v>
      </c>
      <c r="B39" s="6"/>
      <c r="C39" s="6"/>
      <c r="D39" s="13">
        <f>(D37*2.04%)</f>
        <v>799.5623930679644</v>
      </c>
      <c r="E39" s="10"/>
      <c r="F39" s="13">
        <f>(F37*2.04%)</f>
        <v>681.3098608051728</v>
      </c>
      <c r="G39" s="10"/>
      <c r="H39" s="10"/>
    </row>
    <row r="40" spans="1:8" s="1" customFormat="1" ht="13.5" thickBot="1">
      <c r="A40" s="4"/>
      <c r="B40" s="4"/>
      <c r="C40" s="4"/>
      <c r="D40" s="9"/>
      <c r="E40" s="9"/>
      <c r="F40" s="9"/>
      <c r="G40" s="9"/>
      <c r="H40" s="9"/>
    </row>
    <row r="41" spans="1:8" ht="13.5" thickBot="1">
      <c r="A41" s="4" t="s">
        <v>18</v>
      </c>
      <c r="B41" s="4"/>
      <c r="C41" s="4"/>
      <c r="D41" s="15">
        <f>SUM(D37:D40)</f>
        <v>39993.79734737994</v>
      </c>
      <c r="E41" s="9"/>
      <c r="F41" s="15">
        <f>SUM(F37:F40)</f>
        <v>34078.85205713717</v>
      </c>
      <c r="G41" s="9"/>
      <c r="H41" s="9"/>
    </row>
    <row r="42" spans="1:8" ht="13.5" thickBot="1">
      <c r="A42" s="4"/>
      <c r="B42" s="4"/>
      <c r="C42" s="4"/>
      <c r="D42" s="9"/>
      <c r="E42" s="9"/>
      <c r="F42" s="9"/>
      <c r="G42" s="9"/>
      <c r="H42" s="9"/>
    </row>
    <row r="43" spans="1:8" ht="13.5" thickBot="1">
      <c r="A43" s="4" t="s">
        <v>19</v>
      </c>
      <c r="B43" s="4"/>
      <c r="C43" s="4"/>
      <c r="D43" s="15"/>
      <c r="E43" s="9"/>
      <c r="F43" s="15"/>
      <c r="G43" s="9"/>
      <c r="H43" s="9"/>
    </row>
    <row r="44" spans="1:8" ht="12.75">
      <c r="A44" s="1" t="s">
        <v>32</v>
      </c>
      <c r="D44" s="21"/>
      <c r="E44" s="8"/>
      <c r="F44" s="8"/>
      <c r="G44" s="8"/>
      <c r="H44" s="8"/>
    </row>
    <row r="45" spans="1:8" ht="12.75">
      <c r="A45" s="1" t="s">
        <v>20</v>
      </c>
      <c r="D45" s="8"/>
      <c r="E45" s="8"/>
      <c r="F45" s="18"/>
      <c r="G45" s="8"/>
      <c r="H45" s="8"/>
    </row>
    <row r="46" spans="1:8" ht="13.5" thickBot="1">
      <c r="A46" s="4" t="s">
        <v>21</v>
      </c>
      <c r="B46" s="4"/>
      <c r="C46" s="4"/>
      <c r="D46" s="15">
        <f>SUM(D41:D45)</f>
        <v>39993.79734737994</v>
      </c>
      <c r="E46" s="9"/>
      <c r="F46" s="15">
        <f>SUM(F41:F45)</f>
        <v>34078.85205713717</v>
      </c>
      <c r="G46" s="9"/>
      <c r="H46" s="9"/>
    </row>
    <row r="47" spans="4:8" ht="12.75">
      <c r="D47" s="8" t="s">
        <v>30</v>
      </c>
      <c r="E47" s="8"/>
      <c r="F47" s="8" t="s">
        <v>31</v>
      </c>
      <c r="G47" s="8"/>
      <c r="H47" s="8"/>
    </row>
    <row r="48" spans="1:6" ht="12.75">
      <c r="A48" s="16">
        <f>(D46)</f>
        <v>39993.79734737994</v>
      </c>
      <c r="B48" s="1" t="s">
        <v>26</v>
      </c>
      <c r="C48" s="17">
        <f>(A48/715.28)</f>
        <v>55.913484715607794</v>
      </c>
      <c r="D48" s="1" t="s">
        <v>22</v>
      </c>
      <c r="E48" s="17">
        <f>(C48/12)</f>
        <v>4.659457059633983</v>
      </c>
      <c r="F48" s="1" t="s">
        <v>35</v>
      </c>
    </row>
    <row r="49" spans="1:6" ht="12.75">
      <c r="A49" s="16">
        <f>(F46)</f>
        <v>34078.85205713717</v>
      </c>
      <c r="B49" s="1" t="s">
        <v>33</v>
      </c>
      <c r="C49" s="17">
        <f>(A49/520.58)</f>
        <v>65.46323726831066</v>
      </c>
      <c r="D49" s="1" t="s">
        <v>22</v>
      </c>
      <c r="E49" s="17">
        <f>(C49/12)</f>
        <v>5.455269772359222</v>
      </c>
      <c r="F49" s="1" t="s">
        <v>35</v>
      </c>
    </row>
    <row r="50" spans="1:7" ht="12.75">
      <c r="A50" s="23">
        <f>A48+A49</f>
        <v>74072.64940451711</v>
      </c>
      <c r="B50" s="2" t="s">
        <v>43</v>
      </c>
      <c r="C50" s="24">
        <f>(A50/1235.76)</f>
        <v>59.94096701990444</v>
      </c>
      <c r="D50" s="2" t="s">
        <v>22</v>
      </c>
      <c r="E50" s="24">
        <f>(C50/12)</f>
        <v>4.995080584992037</v>
      </c>
      <c r="F50" s="2" t="s">
        <v>35</v>
      </c>
      <c r="G50" s="2"/>
    </row>
    <row r="51" spans="1:7" ht="12.75">
      <c r="A51" s="23"/>
      <c r="B51" s="2"/>
      <c r="C51" s="24"/>
      <c r="D51" s="2"/>
      <c r="E51" s="24"/>
      <c r="F51" s="2"/>
      <c r="G51" s="2"/>
    </row>
    <row r="52" spans="1:8" ht="12.75">
      <c r="A52" s="16"/>
      <c r="C52" s="17"/>
      <c r="E52" s="17"/>
      <c r="H52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Ahlen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Ahlen</dc:creator>
  <cp:keywords/>
  <dc:description/>
  <cp:lastModifiedBy>Trosky, Kristin</cp:lastModifiedBy>
  <cp:lastPrinted>2016-08-29T13:29:47Z</cp:lastPrinted>
  <dcterms:created xsi:type="dcterms:W3CDTF">1998-04-28T06:02:13Z</dcterms:created>
  <dcterms:modified xsi:type="dcterms:W3CDTF">2024-05-22T06:52:22Z</dcterms:modified>
  <cp:category/>
  <cp:version/>
  <cp:contentType/>
  <cp:contentStatus/>
</cp:coreProperties>
</file>